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agmar.drozenova\OneDrive - KSUS\Plocha\zakázky\DNS\VZ-535\"/>
    </mc:Choice>
  </mc:AlternateContent>
  <xr:revisionPtr revIDLastSave="0" documentId="8_{EA5E71AD-9EEB-4FDB-AD6B-786ECDC38DD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" sheetId="3" r:id="rId1"/>
    <sheet name="10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2" l="1"/>
  <c r="I51" i="2"/>
  <c r="O51" i="2" s="1"/>
  <c r="I47" i="2"/>
  <c r="O47" i="2" s="1"/>
  <c r="I43" i="2"/>
  <c r="O43" i="2" s="1"/>
  <c r="I40" i="2"/>
  <c r="O40" i="2" s="1"/>
  <c r="I37" i="2"/>
  <c r="O37" i="2" s="1"/>
  <c r="I34" i="2"/>
  <c r="O34" i="2" s="1"/>
  <c r="O31" i="2"/>
  <c r="I31" i="2"/>
  <c r="O28" i="2"/>
  <c r="I28" i="2"/>
  <c r="I25" i="2"/>
  <c r="O25" i="2" s="1"/>
  <c r="I22" i="2"/>
  <c r="O22" i="2" s="1"/>
  <c r="I19" i="2"/>
  <c r="O19" i="2" s="1"/>
  <c r="I16" i="2"/>
  <c r="O16" i="2" s="1"/>
  <c r="I8" i="2"/>
  <c r="I3" i="2" s="1"/>
  <c r="C10" i="3" s="1"/>
  <c r="I12" i="2"/>
  <c r="O12" i="2" s="1"/>
  <c r="I9" i="2"/>
  <c r="O9" i="2" s="1"/>
  <c r="D10" i="3" s="1"/>
  <c r="E10" i="3" l="1"/>
  <c r="C7" i="3" s="1"/>
  <c r="C6" i="3"/>
</calcChain>
</file>

<file path=xl/sharedStrings.xml><?xml version="1.0" encoding="utf-8"?>
<sst xmlns="http://schemas.openxmlformats.org/spreadsheetml/2006/main" count="174" uniqueCount="92">
  <si>
    <t>EstiCon</t>
  </si>
  <si>
    <t xml:space="preserve">Firma: </t>
  </si>
  <si>
    <t>Rekapitulace ceny</t>
  </si>
  <si>
    <t>Stavba: 2024_25 - Okružní křižovatka MÚK D5 EXIT 22 x III/115 47 x II/605J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</si>
  <si>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</si>
  <si>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</si>
  <si>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</si>
  <si>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</si>
  <si>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</si>
  <si>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</si>
  <si>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</si>
  <si>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101</t>
  </si>
  <si>
    <t>Návrh dočasných opatření</t>
  </si>
  <si>
    <t>Soupis prací objektu</t>
  </si>
  <si>
    <t>S</t>
  </si>
  <si>
    <t>Stavba:</t>
  </si>
  <si>
    <t>2024_25</t>
  </si>
  <si>
    <t>Okružní křižovatka MÚK D5 EXIT 22 x III/115 47 x II/605J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</si>
  <si>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</si>
  <si>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</si>
  <si>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</si>
  <si>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</si>
  <si>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</si>
  <si>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</si>
  <si>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</si>
  <si>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</si>
  <si>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</si>
  <si>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</si>
  <si>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</si>
  <si>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</si>
  <si>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</si>
  <si>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</si>
  <si>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</si>
  <si>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</si>
  <si>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</si>
  <si>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</si>
  <si>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</si>
  <si>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ZRÍZ NEBO ZAJIŠT OBJÍŽDKY A PRÍSTUP CESTY</t>
  </si>
  <si>
    <t>KPL</t>
  </si>
  <si>
    <t>PP</t>
  </si>
  <si>
    <t>kompletní zajištění DIO, včetně stanovení
pro všechny etapy stavby</t>
  </si>
  <si>
    <t>TS</t>
  </si>
  <si>
    <t>zahrnuje veškeré náklady spojené s objednatelem požadovanými zarízeními</t>
  </si>
  <si>
    <t>02910</t>
  </si>
  <si>
    <t>OSTATNÍ POŽADAVKY - ZEMĚMĚŘIČSKÁ MĚŘENÍ</t>
  </si>
  <si>
    <t>- vytyčení stavby za provozu_x000D_
- geodetická kontrola při realizaci stavby_x000D_
- geodetické zaměření skutečného provedení stavby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</si>
  <si>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</si>
  <si>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9</t>
  </si>
  <si>
    <t>Ostatní konstrukce a práce</t>
  </si>
  <si>
    <t>911CB1</t>
  </si>
  <si>
    <t>SVODIDLO BETON, ÚROVEN ZADRŽ H1 VÝŠ 0,8M - DODÁVKA A MONTÁŽ</t>
  </si>
  <si>
    <t>M</t>
  </si>
  <si>
    <t>položka zahrnuje:
- kompletní dodávku všech dílu betonového svodidla vcetne spojovacích prvku
- osazení svodidla
- prechod na jiný typ svodidla nebo pres mostní záver
nezahrnuje odrazky nebo retroreflexní fólie
nezahrnuje podkladní vrstvu</t>
  </si>
  <si>
    <t>914171</t>
  </si>
  <si>
    <t>DOPRAVNÍ ZNACKY ZÁKLADNÍ VELIKOSTI HLINÍKOVÉ FÓLIE TR 2 - DODÁVKA A MONTÁŽ</t>
  </si>
  <si>
    <t>KUS</t>
  </si>
  <si>
    <t>položka zahrnuje:
- dodávku a montáž znacek v požadovaném provedení</t>
  </si>
  <si>
    <t>914173</t>
  </si>
  <si>
    <t>DOPRAVNÍ ZNACKY ZÁKLADNÍ VELIKOSTI HLINÍKOVÉ FÓLIE TR 2 - DEMONTÁŽ</t>
  </si>
  <si>
    <t>Položka zahrnuje odstranení, demontáž a odklizení materiálu s odvozem na predepsané místo</t>
  </si>
  <si>
    <t>914471</t>
  </si>
  <si>
    <t>DOPRAVNÍ ZNACKY 100X150CM HLINÍKOVÉ FÓLIE TR 2 - DODÁVKA A MONTÁŽ</t>
  </si>
  <si>
    <t>914473</t>
  </si>
  <si>
    <t>DOPRAVNÍ ZNACKY 100X150CM HLINÍKOVÉ FÓLIE TR 2 - DEMONTÁŽ</t>
  </si>
  <si>
    <t>914521</t>
  </si>
  <si>
    <t>DOPRAV ZNAC VELKOPLOŠ OCEL LAMELY FÓLIE TR 2 - DOD A MONT</t>
  </si>
  <si>
    <t>kus</t>
  </si>
  <si>
    <t>914751</t>
  </si>
  <si>
    <t>STÁLÁ DOPRAV ZARÍZ Z3 HLINÍK DODÁVKA A MONTÁŽ</t>
  </si>
  <si>
    <t>914921</t>
  </si>
  <si>
    <t>SLOUPKY A STOJKY DOPRAVNÍCH ZNACEK Z OCEL TRUBEK DO PATKY - DODÁVKA A MONTÁŽ</t>
  </si>
  <si>
    <t>kompletní dodání</t>
  </si>
  <si>
    <t>položka zahrnuje:
- sloupky a upevnovací zarízení vcetne jejich osazení (betonová patka, zemní práce)</t>
  </si>
  <si>
    <t>914981</t>
  </si>
  <si>
    <t>SLOUPKY A STOJKY DZ Z PRÍHRAD KONSTR DOD A MONTÁŽ</t>
  </si>
  <si>
    <t>kompletní dodání k velkoplošným značkám</t>
  </si>
  <si>
    <t>915211</t>
  </si>
  <si>
    <t>VODOROVNÉ DOPRAVNÍ ZNACENÍ PLASTEM HLADKÉ - DODÁVKA A POKLÁDKA</t>
  </si>
  <si>
    <t>M2</t>
  </si>
  <si>
    <t>VV</t>
  </si>
  <si>
    <t>V13 8+7+8+6 = 29,000 [A]_x000D_
 V4 a V2b (106/2)*0,25 = 13,250 [B]_x000D_
 V4 0,125 (10+10+10+10)*0,125 = 5,000 [C]_x000D_
 okolo V13 (25+25+25+25)*0,125 = 12,500 [D]_x000D_
Mezisoučet = 59,750 [E]</t>
  </si>
  <si>
    <t>položka zahrnuje:
- dodání a pokládku náterového materiálu (merí se pouze natíraná plocha)
- predznacení a reflexní úpravu</t>
  </si>
  <si>
    <t>915212</t>
  </si>
  <si>
    <t>VODOROVNÉ DOPRAVNÍ ZNACENÍ PLASTEM HLADKÉ - ODSTRANENÍ</t>
  </si>
  <si>
    <t>odstranění tlakovou vodou/vodním paprskem</t>
  </si>
  <si>
    <t>V4 a V2b (46+44)*0,25 = 22,500 [A]_x000D_
V1a (45)*0,25 = 11,250 [B]_x000D_
"V13 " 50+14+13+48 = 125,000 [C]_x000D_
symboly 2*5 = 10,000 [D]_x000D_
stopčáry 0,5*(18+13) = 15,500 [E]_x000D_
Mezisoučet = 184,250 [F]</t>
  </si>
  <si>
    <t>zahrnuje odstranení znacení bez ohledu na zpusob provedení (zatrení, zbroušení) a odklizení vzniklé suti</t>
  </si>
  <si>
    <t>91798</t>
  </si>
  <si>
    <t>R</t>
  </si>
  <si>
    <t>MALÝ ZPOMALOVACÍ POLŠŤÁŘ</t>
  </si>
  <si>
    <t>12+44+30 = 86,000 [A]</t>
  </si>
  <si>
    <t>Položka zahrnuje:
dodávku a pokládku prahu z kovu o rozmerech predepsaných zadávací dokumentací
podkladní vrstvu predepsanou zadávací dokumentací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</si>
</sst>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0" fillId="0" borderId="0" xfId="0" applyAlignment="1">
      <alignment wrapText="1"/>
    </xf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tabSelected="1" workbookViewId="0"/>
  </sheetViews>
  <sheetFormatPr defaultRowHeight="14.4" x14ac:dyDescent="0.3"/>
  <cols>
    <col min="1" max="2" width="30.88671875" customWidth="1"/>
    <col min="3" max="5" width="18.5546875" customWidth="1"/>
  </cols>
  <sheetData>
    <row r="1" spans="1:5" x14ac:dyDescent="0.3">
      <c r="A1" s="1" t="s">
        <v>0</v>
      </c>
      <c r="B1" s="2" t="s">
        <v>1</v>
      </c>
      <c r="C1" s="3"/>
      <c r="D1" s="3"/>
      <c r="E1" s="3"/>
    </row>
    <row r="2" spans="1:5" x14ac:dyDescent="0.3">
      <c r="A2" s="1"/>
      <c r="B2" s="45" t="s">
        <v>2</v>
      </c>
      <c r="C2" s="3"/>
      <c r="D2" s="3"/>
      <c r="E2" s="3"/>
    </row>
    <row r="3" spans="1:5" x14ac:dyDescent="0.3">
      <c r="A3" s="3"/>
      <c r="B3" s="46"/>
      <c r="C3" s="3"/>
      <c r="D3" s="3"/>
      <c r="E3" s="3"/>
    </row>
    <row r="4" spans="1:5" x14ac:dyDescent="0.3">
      <c r="A4" s="3"/>
      <c r="B4" s="45" t="s">
        <v>3</v>
      </c>
      <c r="C4" s="46"/>
      <c r="D4" s="46"/>
      <c r="E4" s="46"/>
    </row>
    <row r="5" spans="1:5" x14ac:dyDescent="0.3">
      <c r="A5" s="3"/>
      <c r="B5" s="3"/>
      <c r="C5" s="3"/>
      <c r="D5" s="3"/>
      <c r="E5" s="3"/>
    </row>
    <row r="6" spans="1:5" x14ac:dyDescent="0.3">
      <c r="A6" s="3"/>
      <c r="B6" s="5" t="s">
        <v>4</v>
      </c>
      <c r="C6" s="6">
        <f>SUM(C10)</f>
        <v>2419933.63</v>
      </c>
      <c r="D6" s="3"/>
      <c r="E6" s="3"/>
    </row>
    <row r="7" spans="1:5" x14ac:dyDescent="0.3">
      <c r="A7" s="3"/>
      <c r="B7" s="5" t="s">
        <v>5</v>
      </c>
      <c r="C7" s="6">
        <f>SUM(E10)</f>
        <v>2928119.6922999998</v>
      </c>
      <c r="D7" s="3"/>
      <c r="E7" s="3"/>
    </row>
    <row r="8" spans="1:5" x14ac:dyDescent="0.3">
      <c r="A8" s="3"/>
      <c r="B8" s="3"/>
      <c r="C8" s="3"/>
      <c r="D8" s="3"/>
      <c r="E8" s="3"/>
    </row>
    <row r="9" spans="1:5" x14ac:dyDescent="0.3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3">
      <c r="A10" s="8" t="s">
        <v>11</v>
      </c>
      <c r="B10" s="8" t="s">
        <v>12</v>
      </c>
      <c r="C10" s="9">
        <f>'101'!I3</f>
        <v>2419933.63</v>
      </c>
      <c r="D10" s="9">
        <f>SUMIFS('101'!O:O,'101'!A:A,"P")</f>
        <v>508186.06230000005</v>
      </c>
      <c r="E10" s="9">
        <f>C10+D10</f>
        <v>2928119.6922999998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4"/>
  <sheetViews>
    <sheetView topLeftCell="B1" workbookViewId="0"/>
  </sheetViews>
  <sheetFormatPr defaultRowHeight="14.4" x14ac:dyDescent="0.3"/>
  <cols>
    <col min="1" max="1" width="8.77734375" hidden="1"/>
    <col min="2" max="2" width="15.44140625" customWidth="1"/>
    <col min="3" max="3" width="9.21875" customWidth="1"/>
    <col min="4" max="4" width="12.33203125" customWidth="1"/>
    <col min="5" max="5" width="61.77734375" customWidth="1"/>
    <col min="6" max="6" width="12.33203125" customWidth="1"/>
    <col min="7" max="9" width="15.44140625" customWidth="1"/>
    <col min="10" max="10" width="14.5546875" bestFit="1" customWidth="1"/>
    <col min="15" max="16" width="8.77734375" hidden="1"/>
  </cols>
  <sheetData>
    <row r="1" spans="1:16" x14ac:dyDescent="0.3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1" x14ac:dyDescent="0.3">
      <c r="A2" s="1"/>
      <c r="B2" s="14"/>
      <c r="C2" s="3"/>
      <c r="D2" s="3"/>
      <c r="E2" s="4" t="s">
        <v>13</v>
      </c>
      <c r="F2" s="3"/>
      <c r="G2" s="3"/>
      <c r="H2" s="3"/>
      <c r="I2" s="3"/>
      <c r="J2" s="15"/>
    </row>
    <row r="3" spans="1:16" x14ac:dyDescent="0.3">
      <c r="A3" s="3" t="s">
        <v>14</v>
      </c>
      <c r="B3" s="16" t="s">
        <v>15</v>
      </c>
      <c r="C3" s="47" t="s">
        <v>16</v>
      </c>
      <c r="D3" s="48"/>
      <c r="E3" s="17" t="s">
        <v>17</v>
      </c>
      <c r="F3" s="3"/>
      <c r="G3" s="3"/>
      <c r="H3" s="18" t="s">
        <v>11</v>
      </c>
      <c r="I3" s="19">
        <f>SUMIFS(I8:I54,A8:A54,"SD")</f>
        <v>2419933.63</v>
      </c>
      <c r="J3" s="15"/>
      <c r="O3">
        <v>0</v>
      </c>
      <c r="P3">
        <v>2</v>
      </c>
    </row>
    <row r="4" spans="1:16" x14ac:dyDescent="0.3">
      <c r="A4" s="3" t="s">
        <v>18</v>
      </c>
      <c r="B4" s="16" t="s">
        <v>19</v>
      </c>
      <c r="C4" s="47" t="s">
        <v>11</v>
      </c>
      <c r="D4" s="48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3">
      <c r="A5" s="49" t="s">
        <v>20</v>
      </c>
      <c r="B5" s="50" t="s">
        <v>21</v>
      </c>
      <c r="C5" s="51" t="s">
        <v>22</v>
      </c>
      <c r="D5" s="51" t="s">
        <v>23</v>
      </c>
      <c r="E5" s="51" t="s">
        <v>24</v>
      </c>
      <c r="F5" s="51" t="s">
        <v>25</v>
      </c>
      <c r="G5" s="51" t="s">
        <v>26</v>
      </c>
      <c r="H5" s="51" t="s">
        <v>27</v>
      </c>
      <c r="I5" s="51"/>
      <c r="J5" s="52" t="s">
        <v>28</v>
      </c>
      <c r="O5">
        <v>0.21</v>
      </c>
    </row>
    <row r="6" spans="1:16" x14ac:dyDescent="0.3">
      <c r="A6" s="49"/>
      <c r="B6" s="50"/>
      <c r="C6" s="51"/>
      <c r="D6" s="51"/>
      <c r="E6" s="51"/>
      <c r="F6" s="51"/>
      <c r="G6" s="51"/>
      <c r="H6" s="7" t="s">
        <v>29</v>
      </c>
      <c r="I6" s="7" t="s">
        <v>30</v>
      </c>
      <c r="J6" s="52"/>
    </row>
    <row r="7" spans="1:16" x14ac:dyDescent="0.3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3">
      <c r="A8" s="24" t="s">
        <v>31</v>
      </c>
      <c r="B8" s="25"/>
      <c r="C8" s="26" t="s">
        <v>32</v>
      </c>
      <c r="D8" s="27"/>
      <c r="E8" s="24" t="s">
        <v>33</v>
      </c>
      <c r="F8" s="27"/>
      <c r="G8" s="27"/>
      <c r="H8" s="27"/>
      <c r="I8" s="28">
        <f>SUMIFS(I9:I14,A9:A14,"P")</f>
        <v>990000</v>
      </c>
      <c r="J8" s="29"/>
    </row>
    <row r="9" spans="1:16" x14ac:dyDescent="0.3">
      <c r="A9" s="30" t="s">
        <v>34</v>
      </c>
      <c r="B9" s="30">
        <v>1</v>
      </c>
      <c r="C9" s="31" t="s">
        <v>35</v>
      </c>
      <c r="D9" s="30" t="s">
        <v>36</v>
      </c>
      <c r="E9" s="32" t="s">
        <v>37</v>
      </c>
      <c r="F9" s="33" t="s">
        <v>38</v>
      </c>
      <c r="G9" s="34">
        <v>1</v>
      </c>
      <c r="H9" s="35">
        <v>690000</v>
      </c>
      <c r="I9" s="36">
        <f>ROUND(G9*H9,P4)</f>
        <v>690000</v>
      </c>
      <c r="J9" s="30"/>
      <c r="O9" s="37">
        <f>I9*0.21</f>
        <v>144900</v>
      </c>
      <c r="P9">
        <v>3</v>
      </c>
    </row>
    <row r="10" spans="1:16" ht="28.8" x14ac:dyDescent="0.3">
      <c r="A10" s="30" t="s">
        <v>39</v>
      </c>
      <c r="B10" s="38"/>
      <c r="E10" s="32" t="s">
        <v>40</v>
      </c>
      <c r="J10" s="39"/>
    </row>
    <row r="11" spans="1:16" ht="28.8" x14ac:dyDescent="0.3">
      <c r="A11" s="30" t="s">
        <v>41</v>
      </c>
      <c r="B11" s="38"/>
      <c r="E11" s="32" t="s">
        <v>42</v>
      </c>
      <c r="J11" s="39"/>
    </row>
    <row r="12" spans="1:16" x14ac:dyDescent="0.3">
      <c r="A12" s="30" t="s">
        <v>34</v>
      </c>
      <c r="B12" s="30">
        <v>2</v>
      </c>
      <c r="C12" s="31" t="s">
        <v>43</v>
      </c>
      <c r="D12" s="30" t="s">
        <v>36</v>
      </c>
      <c r="E12" s="32" t="s">
        <v>44</v>
      </c>
      <c r="F12" s="33" t="s">
        <v>38</v>
      </c>
      <c r="G12" s="34">
        <v>1</v>
      </c>
      <c r="H12" s="35">
        <v>300000</v>
      </c>
      <c r="I12" s="36">
        <f>ROUND(G12*H12,P4)</f>
        <v>300000</v>
      </c>
      <c r="J12" s="30"/>
      <c r="O12" s="37">
        <f>I12*0.21</f>
        <v>63000</v>
      </c>
      <c r="P12">
        <v>3</v>
      </c>
    </row>
    <row r="13" spans="1:16" ht="43.2" x14ac:dyDescent="0.3">
      <c r="A13" s="30" t="s">
        <v>39</v>
      </c>
      <c r="B13" s="38"/>
      <c r="E13" s="32" t="s">
        <v>45</v>
      </c>
      <c r="J13" s="39"/>
    </row>
    <row r="14" spans="1:16" ht="100.8" x14ac:dyDescent="0.3">
      <c r="A14" s="30" t="s">
        <v>41</v>
      </c>
      <c r="B14" s="38"/>
      <c r="E14" s="32" t="s">
        <v>46</v>
      </c>
      <c r="J14" s="39"/>
    </row>
    <row r="15" spans="1:16" x14ac:dyDescent="0.3">
      <c r="A15" s="24" t="s">
        <v>31</v>
      </c>
      <c r="B15" s="25"/>
      <c r="C15" s="26" t="s">
        <v>47</v>
      </c>
      <c r="D15" s="27"/>
      <c r="E15" s="24" t="s">
        <v>48</v>
      </c>
      <c r="F15" s="27"/>
      <c r="G15" s="27"/>
      <c r="H15" s="27"/>
      <c r="I15" s="28">
        <f>SUMIFS(I16:I54,A16:A54,"P")</f>
        <v>1429933.6300000001</v>
      </c>
      <c r="J15" s="29"/>
    </row>
    <row r="16" spans="1:16" x14ac:dyDescent="0.3">
      <c r="A16" s="30" t="s">
        <v>34</v>
      </c>
      <c r="B16" s="30">
        <v>3</v>
      </c>
      <c r="C16" s="31" t="s">
        <v>49</v>
      </c>
      <c r="D16" s="30" t="s">
        <v>36</v>
      </c>
      <c r="E16" s="32" t="s">
        <v>50</v>
      </c>
      <c r="F16" s="33" t="s">
        <v>51</v>
      </c>
      <c r="G16" s="34">
        <v>34</v>
      </c>
      <c r="H16" s="35">
        <v>5907.25</v>
      </c>
      <c r="I16" s="36">
        <f>ROUND(G16*H16,P4)</f>
        <v>200846.5</v>
      </c>
      <c r="J16" s="30"/>
      <c r="O16" s="37">
        <f>I16*0.21</f>
        <v>42177.764999999999</v>
      </c>
      <c r="P16">
        <v>3</v>
      </c>
    </row>
    <row r="17" spans="1:16" x14ac:dyDescent="0.3">
      <c r="A17" s="30" t="s">
        <v>39</v>
      </c>
      <c r="B17" s="38"/>
      <c r="E17" s="40" t="s">
        <v>36</v>
      </c>
      <c r="J17" s="39"/>
    </row>
    <row r="18" spans="1:16" ht="100.8" x14ac:dyDescent="0.3">
      <c r="A18" s="30" t="s">
        <v>41</v>
      </c>
      <c r="B18" s="38"/>
      <c r="E18" s="32" t="s">
        <v>52</v>
      </c>
      <c r="J18" s="39"/>
    </row>
    <row r="19" spans="1:16" ht="28.8" x14ac:dyDescent="0.3">
      <c r="A19" s="30" t="s">
        <v>34</v>
      </c>
      <c r="B19" s="30">
        <v>4</v>
      </c>
      <c r="C19" s="31" t="s">
        <v>53</v>
      </c>
      <c r="D19" s="30" t="s">
        <v>36</v>
      </c>
      <c r="E19" s="32" t="s">
        <v>54</v>
      </c>
      <c r="F19" s="33" t="s">
        <v>55</v>
      </c>
      <c r="G19" s="34">
        <v>23</v>
      </c>
      <c r="H19" s="35">
        <v>5418.25</v>
      </c>
      <c r="I19" s="36">
        <f>ROUND(G19*H19,P4)</f>
        <v>124619.75</v>
      </c>
      <c r="J19" s="30"/>
      <c r="O19" s="37">
        <f>I19*0.21</f>
        <v>26170.147499999999</v>
      </c>
      <c r="P19">
        <v>3</v>
      </c>
    </row>
    <row r="20" spans="1:16" x14ac:dyDescent="0.3">
      <c r="A20" s="30" t="s">
        <v>39</v>
      </c>
      <c r="B20" s="38"/>
      <c r="E20" s="40" t="s">
        <v>36</v>
      </c>
      <c r="J20" s="39"/>
    </row>
    <row r="21" spans="1:16" ht="28.8" x14ac:dyDescent="0.3">
      <c r="A21" s="30" t="s">
        <v>41</v>
      </c>
      <c r="B21" s="38"/>
      <c r="E21" s="32" t="s">
        <v>56</v>
      </c>
      <c r="J21" s="39"/>
    </row>
    <row r="22" spans="1:16" ht="28.8" x14ac:dyDescent="0.3">
      <c r="A22" s="30" t="s">
        <v>34</v>
      </c>
      <c r="B22" s="30">
        <v>5</v>
      </c>
      <c r="C22" s="31" t="s">
        <v>57</v>
      </c>
      <c r="D22" s="30" t="s">
        <v>36</v>
      </c>
      <c r="E22" s="32" t="s">
        <v>58</v>
      </c>
      <c r="F22" s="33" t="s">
        <v>55</v>
      </c>
      <c r="G22" s="34">
        <v>22</v>
      </c>
      <c r="H22" s="35">
        <v>217.54</v>
      </c>
      <c r="I22" s="36">
        <f>ROUND(G22*H22,P4)</f>
        <v>4785.88</v>
      </c>
      <c r="J22" s="30"/>
      <c r="O22" s="37">
        <f>I22*0.21</f>
        <v>1005.0348</v>
      </c>
      <c r="P22">
        <v>3</v>
      </c>
    </row>
    <row r="23" spans="1:16" x14ac:dyDescent="0.3">
      <c r="A23" s="30" t="s">
        <v>39</v>
      </c>
      <c r="B23" s="38"/>
      <c r="E23" s="40" t="s">
        <v>36</v>
      </c>
      <c r="J23" s="39"/>
    </row>
    <row r="24" spans="1:16" ht="28.8" x14ac:dyDescent="0.3">
      <c r="A24" s="30" t="s">
        <v>41</v>
      </c>
      <c r="B24" s="38"/>
      <c r="E24" s="32" t="s">
        <v>59</v>
      </c>
      <c r="J24" s="39"/>
    </row>
    <row r="25" spans="1:16" ht="28.8" x14ac:dyDescent="0.3">
      <c r="A25" s="30" t="s">
        <v>34</v>
      </c>
      <c r="B25" s="30">
        <v>6</v>
      </c>
      <c r="C25" s="31" t="s">
        <v>60</v>
      </c>
      <c r="D25" s="30" t="s">
        <v>36</v>
      </c>
      <c r="E25" s="32" t="s">
        <v>61</v>
      </c>
      <c r="F25" s="33" t="s">
        <v>55</v>
      </c>
      <c r="G25" s="34">
        <v>2</v>
      </c>
      <c r="H25" s="35">
        <v>7037.51</v>
      </c>
      <c r="I25" s="36">
        <f>ROUND(G25*H25,P4)</f>
        <v>14075.02</v>
      </c>
      <c r="J25" s="30"/>
      <c r="O25" s="37">
        <f>I25*0.21</f>
        <v>2955.7541999999999</v>
      </c>
      <c r="P25">
        <v>3</v>
      </c>
    </row>
    <row r="26" spans="1:16" x14ac:dyDescent="0.3">
      <c r="A26" s="30" t="s">
        <v>39</v>
      </c>
      <c r="B26" s="38"/>
      <c r="E26" s="40" t="s">
        <v>36</v>
      </c>
      <c r="J26" s="39"/>
    </row>
    <row r="27" spans="1:16" ht="28.8" x14ac:dyDescent="0.3">
      <c r="A27" s="30" t="s">
        <v>41</v>
      </c>
      <c r="B27" s="38"/>
      <c r="E27" s="32" t="s">
        <v>56</v>
      </c>
      <c r="J27" s="39"/>
    </row>
    <row r="28" spans="1:16" x14ac:dyDescent="0.3">
      <c r="A28" s="30" t="s">
        <v>34</v>
      </c>
      <c r="B28" s="30">
        <v>7</v>
      </c>
      <c r="C28" s="31" t="s">
        <v>62</v>
      </c>
      <c r="D28" s="30" t="s">
        <v>36</v>
      </c>
      <c r="E28" s="32" t="s">
        <v>63</v>
      </c>
      <c r="F28" s="33" t="s">
        <v>55</v>
      </c>
      <c r="G28" s="34">
        <v>1</v>
      </c>
      <c r="H28" s="35">
        <v>433.88</v>
      </c>
      <c r="I28" s="36">
        <f>ROUND(G28*H28,P4)</f>
        <v>433.88</v>
      </c>
      <c r="J28" s="30"/>
      <c r="O28" s="37">
        <f>I28*0.21</f>
        <v>91.114800000000002</v>
      </c>
      <c r="P28">
        <v>3</v>
      </c>
    </row>
    <row r="29" spans="1:16" x14ac:dyDescent="0.3">
      <c r="A29" s="30" t="s">
        <v>39</v>
      </c>
      <c r="B29" s="38"/>
      <c r="E29" s="40" t="s">
        <v>36</v>
      </c>
      <c r="J29" s="39"/>
    </row>
    <row r="30" spans="1:16" ht="28.8" x14ac:dyDescent="0.3">
      <c r="A30" s="30" t="s">
        <v>41</v>
      </c>
      <c r="B30" s="38"/>
      <c r="E30" s="32" t="s">
        <v>59</v>
      </c>
      <c r="J30" s="39"/>
    </row>
    <row r="31" spans="1:16" x14ac:dyDescent="0.3">
      <c r="A31" s="30" t="s">
        <v>34</v>
      </c>
      <c r="B31" s="30">
        <v>8</v>
      </c>
      <c r="C31" s="31" t="s">
        <v>64</v>
      </c>
      <c r="D31" s="30" t="s">
        <v>36</v>
      </c>
      <c r="E31" s="32" t="s">
        <v>65</v>
      </c>
      <c r="F31" s="33" t="s">
        <v>66</v>
      </c>
      <c r="G31" s="34">
        <v>4</v>
      </c>
      <c r="H31" s="35">
        <v>145000</v>
      </c>
      <c r="I31" s="36">
        <f>ROUND(G31*H31,P4)</f>
        <v>580000</v>
      </c>
      <c r="J31" s="30"/>
      <c r="O31" s="37">
        <f>I31*0.21</f>
        <v>121800</v>
      </c>
      <c r="P31">
        <v>3</v>
      </c>
    </row>
    <row r="32" spans="1:16" x14ac:dyDescent="0.3">
      <c r="A32" s="30" t="s">
        <v>39</v>
      </c>
      <c r="B32" s="38"/>
      <c r="E32" s="40" t="s">
        <v>36</v>
      </c>
      <c r="J32" s="39"/>
    </row>
    <row r="33" spans="1:16" ht="28.8" x14ac:dyDescent="0.3">
      <c r="A33" s="30" t="s">
        <v>41</v>
      </c>
      <c r="B33" s="38"/>
      <c r="E33" s="32" t="s">
        <v>56</v>
      </c>
      <c r="J33" s="39"/>
    </row>
    <row r="34" spans="1:16" x14ac:dyDescent="0.3">
      <c r="A34" s="30" t="s">
        <v>34</v>
      </c>
      <c r="B34" s="30">
        <v>9</v>
      </c>
      <c r="C34" s="31" t="s">
        <v>67</v>
      </c>
      <c r="D34" s="30" t="s">
        <v>36</v>
      </c>
      <c r="E34" s="32" t="s">
        <v>68</v>
      </c>
      <c r="F34" s="33" t="s">
        <v>55</v>
      </c>
      <c r="G34" s="34">
        <v>4</v>
      </c>
      <c r="H34" s="35">
        <v>4040.51</v>
      </c>
      <c r="I34" s="36">
        <f>ROUND(G34*H34,P4)</f>
        <v>16162.04</v>
      </c>
      <c r="J34" s="30"/>
      <c r="O34" s="37">
        <f>I34*0.21</f>
        <v>3394.0284000000001</v>
      </c>
      <c r="P34">
        <v>3</v>
      </c>
    </row>
    <row r="35" spans="1:16" x14ac:dyDescent="0.3">
      <c r="A35" s="30" t="s">
        <v>39</v>
      </c>
      <c r="B35" s="38"/>
      <c r="E35" s="40" t="s">
        <v>36</v>
      </c>
      <c r="J35" s="39"/>
    </row>
    <row r="36" spans="1:16" ht="28.8" x14ac:dyDescent="0.3">
      <c r="A36" s="30" t="s">
        <v>41</v>
      </c>
      <c r="B36" s="38"/>
      <c r="E36" s="32" t="s">
        <v>56</v>
      </c>
      <c r="J36" s="39"/>
    </row>
    <row r="37" spans="1:16" ht="28.8" x14ac:dyDescent="0.3">
      <c r="A37" s="30" t="s">
        <v>34</v>
      </c>
      <c r="B37" s="30">
        <v>10</v>
      </c>
      <c r="C37" s="31" t="s">
        <v>69</v>
      </c>
      <c r="D37" s="30" t="s">
        <v>36</v>
      </c>
      <c r="E37" s="32" t="s">
        <v>70</v>
      </c>
      <c r="F37" s="33" t="s">
        <v>55</v>
      </c>
      <c r="G37" s="34">
        <v>21</v>
      </c>
      <c r="H37" s="35">
        <v>2132.86</v>
      </c>
      <c r="I37" s="36">
        <f>ROUND(G37*H37,P4)</f>
        <v>44790.06</v>
      </c>
      <c r="J37" s="30"/>
      <c r="O37" s="37">
        <f>I37*0.21</f>
        <v>9405.9125999999997</v>
      </c>
      <c r="P37">
        <v>3</v>
      </c>
    </row>
    <row r="38" spans="1:16" x14ac:dyDescent="0.3">
      <c r="A38" s="30" t="s">
        <v>39</v>
      </c>
      <c r="B38" s="38"/>
      <c r="E38" s="32" t="s">
        <v>71</v>
      </c>
      <c r="J38" s="39"/>
    </row>
    <row r="39" spans="1:16" ht="43.2" x14ac:dyDescent="0.3">
      <c r="A39" s="30" t="s">
        <v>41</v>
      </c>
      <c r="B39" s="38"/>
      <c r="E39" s="32" t="s">
        <v>72</v>
      </c>
      <c r="J39" s="39"/>
    </row>
    <row r="40" spans="1:16" x14ac:dyDescent="0.3">
      <c r="A40" s="30" t="s">
        <v>34</v>
      </c>
      <c r="B40" s="30">
        <v>11</v>
      </c>
      <c r="C40" s="31" t="s">
        <v>73</v>
      </c>
      <c r="D40" s="30" t="s">
        <v>36</v>
      </c>
      <c r="E40" s="32" t="s">
        <v>74</v>
      </c>
      <c r="F40" s="33" t="s">
        <v>55</v>
      </c>
      <c r="G40" s="34">
        <v>8</v>
      </c>
      <c r="H40" s="35">
        <v>30734.34</v>
      </c>
      <c r="I40" s="36">
        <f>ROUND(G40*H40,P4)</f>
        <v>245874.72</v>
      </c>
      <c r="J40" s="30"/>
      <c r="O40" s="37">
        <f>I40*0.21</f>
        <v>51633.691200000001</v>
      </c>
      <c r="P40">
        <v>3</v>
      </c>
    </row>
    <row r="41" spans="1:16" x14ac:dyDescent="0.3">
      <c r="A41" s="30" t="s">
        <v>39</v>
      </c>
      <c r="B41" s="38"/>
      <c r="E41" s="32" t="s">
        <v>75</v>
      </c>
      <c r="J41" s="39"/>
    </row>
    <row r="42" spans="1:16" ht="43.2" x14ac:dyDescent="0.3">
      <c r="A42" s="30" t="s">
        <v>41</v>
      </c>
      <c r="B42" s="38"/>
      <c r="E42" s="32" t="s">
        <v>72</v>
      </c>
      <c r="J42" s="39"/>
    </row>
    <row r="43" spans="1:16" ht="28.8" x14ac:dyDescent="0.3">
      <c r="A43" s="30" t="s">
        <v>34</v>
      </c>
      <c r="B43" s="30">
        <v>12</v>
      </c>
      <c r="C43" s="31" t="s">
        <v>76</v>
      </c>
      <c r="D43" s="30" t="s">
        <v>36</v>
      </c>
      <c r="E43" s="32" t="s">
        <v>77</v>
      </c>
      <c r="F43" s="33" t="s">
        <v>78</v>
      </c>
      <c r="G43" s="34">
        <v>59.75</v>
      </c>
      <c r="H43" s="35">
        <v>368.15</v>
      </c>
      <c r="I43" s="36">
        <f>ROUND(G43*H43,P4)</f>
        <v>21996.959999999999</v>
      </c>
      <c r="J43" s="30"/>
      <c r="O43" s="37">
        <f>I43*0.21</f>
        <v>4619.3615999999993</v>
      </c>
      <c r="P43">
        <v>3</v>
      </c>
    </row>
    <row r="44" spans="1:16" x14ac:dyDescent="0.3">
      <c r="A44" s="30" t="s">
        <v>39</v>
      </c>
      <c r="B44" s="38"/>
      <c r="E44" s="40" t="s">
        <v>36</v>
      </c>
      <c r="J44" s="39"/>
    </row>
    <row r="45" spans="1:16" ht="72" x14ac:dyDescent="0.3">
      <c r="A45" s="30" t="s">
        <v>79</v>
      </c>
      <c r="B45" s="38"/>
      <c r="E45" s="41" t="s">
        <v>80</v>
      </c>
      <c r="J45" s="39"/>
    </row>
    <row r="46" spans="1:16" ht="57.6" x14ac:dyDescent="0.3">
      <c r="A46" s="30" t="s">
        <v>41</v>
      </c>
      <c r="B46" s="38"/>
      <c r="E46" s="32" t="s">
        <v>81</v>
      </c>
      <c r="J46" s="39"/>
    </row>
    <row r="47" spans="1:16" x14ac:dyDescent="0.3">
      <c r="A47" s="30" t="s">
        <v>34</v>
      </c>
      <c r="B47" s="30">
        <v>13</v>
      </c>
      <c r="C47" s="31" t="s">
        <v>82</v>
      </c>
      <c r="D47" s="30" t="s">
        <v>36</v>
      </c>
      <c r="E47" s="32" t="s">
        <v>83</v>
      </c>
      <c r="F47" s="33" t="s">
        <v>78</v>
      </c>
      <c r="G47" s="34">
        <v>184.25</v>
      </c>
      <c r="H47" s="35">
        <v>198.31</v>
      </c>
      <c r="I47" s="36">
        <f>ROUND(G47*H47,P4)</f>
        <v>36538.620000000003</v>
      </c>
      <c r="J47" s="30"/>
      <c r="O47" s="37">
        <f>I47*0.21</f>
        <v>7673.1102000000001</v>
      </c>
      <c r="P47">
        <v>3</v>
      </c>
    </row>
    <row r="48" spans="1:16" x14ac:dyDescent="0.3">
      <c r="A48" s="30" t="s">
        <v>39</v>
      </c>
      <c r="B48" s="38"/>
      <c r="E48" s="32" t="s">
        <v>84</v>
      </c>
      <c r="J48" s="39"/>
    </row>
    <row r="49" spans="1:16" ht="86.4" x14ac:dyDescent="0.3">
      <c r="A49" s="30" t="s">
        <v>79</v>
      </c>
      <c r="B49" s="38"/>
      <c r="E49" s="41" t="s">
        <v>85</v>
      </c>
      <c r="J49" s="39"/>
    </row>
    <row r="50" spans="1:16" ht="28.8" x14ac:dyDescent="0.3">
      <c r="A50" s="30" t="s">
        <v>41</v>
      </c>
      <c r="B50" s="38"/>
      <c r="E50" s="32" t="s">
        <v>86</v>
      </c>
      <c r="J50" s="39"/>
    </row>
    <row r="51" spans="1:16" x14ac:dyDescent="0.3">
      <c r="A51" s="30" t="s">
        <v>34</v>
      </c>
      <c r="B51" s="30">
        <v>14</v>
      </c>
      <c r="C51" s="31" t="s">
        <v>87</v>
      </c>
      <c r="D51" s="30" t="s">
        <v>88</v>
      </c>
      <c r="E51" s="32" t="s">
        <v>89</v>
      </c>
      <c r="F51" s="33" t="s">
        <v>55</v>
      </c>
      <c r="G51" s="34">
        <v>86</v>
      </c>
      <c r="H51" s="35">
        <v>1625.7</v>
      </c>
      <c r="I51" s="36">
        <f>ROUND(G51*H51,P4)</f>
        <v>139810.20000000001</v>
      </c>
      <c r="J51" s="30"/>
      <c r="O51" s="37">
        <f>I51*0.21</f>
        <v>29360.142</v>
      </c>
      <c r="P51">
        <v>3</v>
      </c>
    </row>
    <row r="52" spans="1:16" x14ac:dyDescent="0.3">
      <c r="A52" s="30" t="s">
        <v>39</v>
      </c>
      <c r="B52" s="38"/>
      <c r="E52" s="40" t="s">
        <v>36</v>
      </c>
      <c r="J52" s="39"/>
    </row>
    <row r="53" spans="1:16" x14ac:dyDescent="0.3">
      <c r="A53" s="30" t="s">
        <v>79</v>
      </c>
      <c r="B53" s="38"/>
      <c r="E53" s="41" t="s">
        <v>90</v>
      </c>
      <c r="J53" s="39"/>
    </row>
    <row r="54" spans="1:16" ht="57.6" x14ac:dyDescent="0.3">
      <c r="A54" s="30" t="s">
        <v>41</v>
      </c>
      <c r="B54" s="42"/>
      <c r="C54" s="43"/>
      <c r="D54" s="43"/>
      <c r="E54" s="32" t="s">
        <v>91</v>
      </c>
      <c r="F54" s="43"/>
      <c r="G54" s="43"/>
      <c r="H54" s="43"/>
      <c r="I54" s="43"/>
      <c r="J54" s="44"/>
    </row>
  </sheetData>
  <sheetProtection algorithmName="SHA-512" hashValue="0GE9MADEMjWXu4GlrQ84+jg2T35W8A981wWpwmLcH3b9G8gTYJv0lHlGRcamacCaO9FkHpU2QYQBtgPQh30XxA==" saltValue="t0n+V/HnXDEi5g/U3MLiVZPszzdKUwsjf2dG94TTVcm/G0ltykr290vzxonbMiquFihgtGibrS90RPTIlXcFbw==" spinCount="100000"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Tomáš Kaplan</dc:creator>
  <cp:lastModifiedBy>Drozenová Dagmar</cp:lastModifiedBy>
  <dcterms:created xsi:type="dcterms:W3CDTF">2024-11-01T13:06:55Z</dcterms:created>
  <dcterms:modified xsi:type="dcterms:W3CDTF">2024-11-06T09:37:27Z</dcterms:modified>
</cp:coreProperties>
</file>